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ucnhq-my.sharepoint.com/personal/mcwilliama_iucn_org/Documents/2. SSG/4. SSG Programme Development/CEPF Phase IV/1. Grants/1st call Feb2026/LOI template final/CEPF SG LoI Templates_CAM/"/>
    </mc:Choice>
  </mc:AlternateContent>
  <xr:revisionPtr revIDLastSave="1" documentId="14_{C2117B37-E8CF-4DC7-A393-AEDE07ADC95D}" xr6:coauthVersionLast="47" xr6:coauthVersionMax="47" xr10:uidLastSave="{471D504E-F530-4C6A-BFEF-BD2DCF15D724}"/>
  <bookViews>
    <workbookView xWindow="-28920" yWindow="-120" windowWidth="29040" windowHeight="15720" tabRatio="525" xr2:uid="{00000000-000D-0000-FFFF-FFFF00000000}"/>
  </bookViews>
  <sheets>
    <sheet name="Budget_KMR" sheetId="1" r:id="rId1"/>
    <sheet name="current admin costs" sheetId="2" state="hidden" r:id="rId2"/>
  </sheets>
  <definedNames>
    <definedName name="_xlnm.Print_Area" localSheetId="0">Budget_KMR!$B$1:$I$59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1" i="1" l="1"/>
  <c r="F52" i="1"/>
  <c r="G29" i="1"/>
  <c r="G22" i="1"/>
  <c r="G56" i="1"/>
  <c r="G37" i="1"/>
  <c r="G33" i="1"/>
  <c r="G25" i="1"/>
  <c r="G18" i="1"/>
  <c r="G10" i="1"/>
  <c r="G5" i="1"/>
  <c r="F57" i="1"/>
  <c r="H57" i="1" s="1"/>
  <c r="H52" i="1" l="1"/>
  <c r="H51" i="1" s="1"/>
  <c r="F51" i="1"/>
  <c r="F36" i="1"/>
  <c r="H36" i="1" s="1"/>
  <c r="F21" i="1"/>
  <c r="H21" i="1" s="1"/>
  <c r="G15" i="1"/>
  <c r="F58" i="1" l="1"/>
  <c r="F48" i="1"/>
  <c r="F50" i="1"/>
  <c r="H50" i="1" s="1"/>
  <c r="F49" i="1"/>
  <c r="H49" i="1" s="1"/>
  <c r="F46" i="1"/>
  <c r="H46" i="1" s="1"/>
  <c r="F45" i="1"/>
  <c r="H45" i="1" s="1"/>
  <c r="F44" i="1"/>
  <c r="H44" i="1" s="1"/>
  <c r="F43" i="1"/>
  <c r="H43" i="1" s="1"/>
  <c r="F42" i="1"/>
  <c r="H42" i="1" s="1"/>
  <c r="F35" i="1"/>
  <c r="H35" i="1" s="1"/>
  <c r="F32" i="1"/>
  <c r="H32" i="1" s="1"/>
  <c r="F31" i="1"/>
  <c r="H31" i="1" s="1"/>
  <c r="F28" i="1"/>
  <c r="H28" i="1" s="1"/>
  <c r="F27" i="1"/>
  <c r="H27" i="1" s="1"/>
  <c r="F24" i="1"/>
  <c r="H24" i="1" s="1"/>
  <c r="F20" i="1"/>
  <c r="H20" i="1" s="1"/>
  <c r="F17" i="1"/>
  <c r="F13" i="1"/>
  <c r="H13" i="1" s="1"/>
  <c r="F12" i="1"/>
  <c r="H12" i="1" s="1"/>
  <c r="F9" i="1"/>
  <c r="H9" i="1" s="1"/>
  <c r="D41" i="1"/>
  <c r="F41" i="1" s="1"/>
  <c r="H41" i="1" s="1"/>
  <c r="F39" i="1"/>
  <c r="H39" i="1" s="1"/>
  <c r="F38" i="1"/>
  <c r="D40" i="1"/>
  <c r="F40" i="1" s="1"/>
  <c r="H40" i="1" s="1"/>
  <c r="F34" i="1"/>
  <c r="F30" i="1"/>
  <c r="F26" i="1"/>
  <c r="F23" i="1"/>
  <c r="F19" i="1"/>
  <c r="F15" i="1"/>
  <c r="H15" i="1" s="1"/>
  <c r="F11" i="1"/>
  <c r="F7" i="1"/>
  <c r="H7" i="1" s="1"/>
  <c r="F6" i="1"/>
  <c r="F8" i="1"/>
  <c r="H8" i="1" s="1"/>
  <c r="H30" i="1" l="1"/>
  <c r="H29" i="1" s="1"/>
  <c r="F29" i="1"/>
  <c r="H23" i="1"/>
  <c r="H22" i="1" s="1"/>
  <c r="F22" i="1"/>
  <c r="H58" i="1"/>
  <c r="H56" i="1" s="1"/>
  <c r="F56" i="1"/>
  <c r="F10" i="1"/>
  <c r="H10" i="1"/>
  <c r="H48" i="1"/>
  <c r="H38" i="1"/>
  <c r="H37" i="1" s="1"/>
  <c r="F37" i="1"/>
  <c r="H34" i="1"/>
  <c r="F33" i="1"/>
  <c r="H26" i="1"/>
  <c r="H25" i="1" s="1"/>
  <c r="F25" i="1"/>
  <c r="F18" i="1"/>
  <c r="H6" i="1"/>
  <c r="H5" i="1" s="1"/>
  <c r="F5" i="1"/>
  <c r="H19" i="1"/>
  <c r="H18" i="1" s="1"/>
  <c r="H33" i="1" l="1"/>
  <c r="C4" i="2"/>
  <c r="C6" i="2"/>
  <c r="C9" i="2"/>
  <c r="C11" i="2"/>
  <c r="C12" i="2"/>
  <c r="C13" i="2"/>
  <c r="C15" i="2"/>
  <c r="C16" i="2"/>
  <c r="C17" i="2"/>
  <c r="C18" i="2"/>
  <c r="C3" i="2"/>
  <c r="B14" i="2"/>
  <c r="C14" i="2" s="1"/>
  <c r="B10" i="2"/>
  <c r="C10" i="2" s="1"/>
  <c r="B8" i="2"/>
  <c r="C8" i="2" s="1"/>
  <c r="B7" i="2"/>
  <c r="C7" i="2" s="1"/>
  <c r="B5" i="2"/>
  <c r="C5" i="2" s="1"/>
  <c r="C19" i="2" l="1"/>
  <c r="F47" i="1"/>
  <c r="F54" i="1" s="1"/>
  <c r="H47" i="1"/>
  <c r="H54" i="1" s="1"/>
  <c r="G47" i="1"/>
  <c r="G54" i="1" l="1"/>
  <c r="G59" i="1" s="1"/>
  <c r="F55" i="1"/>
  <c r="H55" i="1" s="1"/>
  <c r="H59" i="1" s="1"/>
  <c r="F59" i="1"/>
</calcChain>
</file>

<file path=xl/sharedStrings.xml><?xml version="1.0" encoding="utf-8"?>
<sst xmlns="http://schemas.openxmlformats.org/spreadsheetml/2006/main" count="121" uniqueCount="103">
  <si>
    <t>Name</t>
  </si>
  <si>
    <t>Amount</t>
  </si>
  <si>
    <t>ADMINISTRATION</t>
  </si>
  <si>
    <t>9 mths</t>
  </si>
  <si>
    <t>12 mths</t>
  </si>
  <si>
    <t>bank charges</t>
  </si>
  <si>
    <t>radios</t>
  </si>
  <si>
    <t>internet</t>
  </si>
  <si>
    <t>satphone</t>
  </si>
  <si>
    <t>telephone</t>
  </si>
  <si>
    <t>printers, computer etc.</t>
  </si>
  <si>
    <t>printers ink</t>
  </si>
  <si>
    <t>soft ware</t>
  </si>
  <si>
    <t>employment contract consulting fees</t>
  </si>
  <si>
    <t>Legal Defense Name registration</t>
  </si>
  <si>
    <t>Workmens compensation insurance</t>
  </si>
  <si>
    <t>srt insurance excluding vehicle insurance</t>
  </si>
  <si>
    <t>office stationary</t>
  </si>
  <si>
    <t>audit fees</t>
  </si>
  <si>
    <t>rent</t>
  </si>
  <si>
    <t>trustee meeting</t>
  </si>
  <si>
    <t>Total Nov. July</t>
  </si>
  <si>
    <t>ថវិកាគម្រោង</t>
  </si>
  <si>
    <t>ឈ្មោះគម្រោង</t>
  </si>
  <si>
    <t>សូមសរសេរត្រង់នេះ</t>
  </si>
  <si>
    <t>ប្រាក់បៀវត្សរ៍និងប្រាក់អត្ថប្រយោជន៍</t>
  </si>
  <si>
    <t>ឈ្មោះ ក ប្រធានគម្រោង ៥០ភាគរយ</t>
  </si>
  <si>
    <t>ឯកត្តា</t>
  </si>
  <si>
    <t>ចំនួនឯកត្តា</t>
  </si>
  <si>
    <t xml:space="preserve">តម្លៃក្នុង១ឯកត្តា​(ដុល្លារ) </t>
  </si>
  <si>
    <t>តម្លៃសរុប (ដុល្លារ)</t>
  </si>
  <si>
    <t>ចំនូនថវិកាស្នើសុំពី CEPF (ដុល្លារ)</t>
  </si>
  <si>
    <t>មូលនិធិបដិភាគ (ដុល្លារ</t>
  </si>
  <si>
    <t>អ្នកផ្តល់វគ្គបណ្តុះបណ្តាល</t>
  </si>
  <si>
    <t>ជួលការិយាល័យ</t>
  </si>
  <si>
    <t>ថ្លៃកាតទូរស័ព្ទ</t>
  </si>
  <si>
    <t>សេវាកម្មផ្ញើ</t>
  </si>
  <si>
    <t>សម្ភារៈផ្គត់ផ្គង់ការិយាល័យ</t>
  </si>
  <si>
    <t>កុំព្យូទ័រយួរដៃ</t>
  </si>
  <si>
    <t>ការថែទាំយានយន្តគម្រោង</t>
  </si>
  <si>
    <t>ថ្លៃធ្វើដំណើរ</t>
  </si>
  <si>
    <t>ការធ្វើដំណើរតាមជើងយន្តហោះក្នុងស្រុក</t>
  </si>
  <si>
    <t>ថ្លៃតាក់ស៊ី</t>
  </si>
  <si>
    <t>ការស្នាក់នៅ</t>
  </si>
  <si>
    <t>អាហារ</t>
  </si>
  <si>
    <t>ការប្រជុំ និងព្រឹត្តិការណ៍ផ្សេងៗ</t>
  </si>
  <si>
    <t>សិក្ខាសាលាចាប់ផ្តើមអនុវត្តគម្រោង</t>
  </si>
  <si>
    <t>កម្រៃផ្ទេរប្រាក់តាមធនាគារ</t>
  </si>
  <si>
    <t xml:space="preserve">ថវិកាសរុបរង (សាច់ប្រាក់គម្រោងផ្ទាល់) </t>
  </si>
  <si>
    <t>សាច់ប្រាក់គម្រោងមិនផ្ទាល់ (មិនលើស១៣%)</t>
  </si>
  <si>
    <t>ថវិកាសរុបគម្រោង​</t>
  </si>
  <si>
    <t>ខែ</t>
  </si>
  <si>
    <t>ថ្ងៃ</t>
  </si>
  <si>
    <t>សរុប</t>
  </si>
  <si>
    <t xml:space="preserve">ឯកត្តា </t>
  </si>
  <si>
    <t>ជើងហោះហើរ</t>
  </si>
  <si>
    <t>ម្នាក់</t>
  </si>
  <si>
    <t>យប់ក្នុងម្នាក់</t>
  </si>
  <si>
    <t>ថ្ងៃក្នុង ម្នាក់</t>
  </si>
  <si>
    <t>ការពន្យល់ដោយពិស្តារ និងអំណះអំណាង</t>
  </si>
  <si>
    <t>ត្រួតពិនិត្យការគ្រប់គ្រងគម្រោង បង្កើតរបាយការណ៍ ផ្តល់ការគាំទ្រផ្នែកបច្ចេកទេស</t>
  </si>
  <si>
    <t>អ្នកផ្តល់សេវានេះនឹងបណ្តុះបណ្តាលក្រុមគម្រោងអំពីវិធីសាស្រ្តផ្សព្វផ្សាយ និងការយល់ដឹង ព្រមទាំងជួយរចនាយុទ្ធនាការផងដែរ។</t>
  </si>
  <si>
    <t>CEPF នឹងចូលរួមចំណែក 30% នៃថ្លៃជួលសម្រាប់ការិយាល័យគម្រោង</t>
  </si>
  <si>
    <t>CEPF នឹងគាំទ្រ 50% ​​នៃថ្លៃសេវាទូរស័ព្ទចល័តសម្រាប់អ្នកគ្រប់គ្រងគម្រោងក្នុងរយៈពេល 2 ឆ្នាំ ដើម្បីទំនាក់ទំនងជាមួយក្រុមគម្រោង។</t>
  </si>
  <si>
    <t>ការផ្ញើខិត្តប័ណ្ណចំនួន ៥០០ សន្លឹកទៅដៃគូចំនួន ៥ នាក់</t>
  </si>
  <si>
    <t>CEPF នឹងចូលរួមចំណែក ១០ ដុល្លារក្នុងមួយខែសម្រាប់សម្ភារៈការិយាល័យ (សម្ភារៈការិយាល័យ) ដើម្បីគាំទ្រដល់ការអនុវត្តគម្រោង។</t>
  </si>
  <si>
    <t>កុំព្យូទ័រយួរដៃមួយគ្រឿងសម្រាប់មន្ត្រីគម្រោង ដើម្បីគាំទ្រដល់ការប្រមូលទិន្នន័យ និងសកម្មភាពផ្សព្វផ្សាយនៅក្នុងសហគមន៍</t>
  </si>
  <si>
    <t>CEPF នឹងចូលរួមចំណែកចំនួន ៥០០ ដុល្លារក្នុងរយៈពេល ២ ឆ្នាំសម្រាប់ការថែទាំយានយន្តគម្រោង រួមទាំងការជួសជុល និងការជំនួសសំបកកង់។</t>
  </si>
  <si>
    <t>សកម្មភាព ១.២ - ជើងហោះហើរទៅមក ពីបាងកក ទៅ ស៊ូរ៉ាតថានី សម្រាប់មនុស្ស ១ នាក់</t>
  </si>
  <si>
    <t>សកម្មភាព ១.២ - តាក់ស៊ីនៅស៊ូរ៉ាតថានី</t>
  </si>
  <si>
    <t>សកម្មភាព ១.២ - ២យប់ សម្រាប់មនុស្សម្នាក់</t>
  </si>
  <si>
    <t>សកម្មភាព ១.២ - ៣ ថ្ងៃសម្រាប់មនុស្សម្នាក់</t>
  </si>
  <si>
    <t>សកម្មភាព ២.៣ - ការជួលទីកន្លែងសិក្ខាសាលា ការសម្រាកកាហ្វេ និងការផ្តល់អំណោយដល់អ្នកចូលរួម</t>
  </si>
  <si>
    <t>ថ្លៃសេវាធនាគារដែលទទួលប្រាក់ពី CPF ការផ្ទេរប្រាក់ទៅឱ្យអ្នកប្រឹក្សាយោបល់</t>
  </si>
  <si>
    <t>ឧទាហរណ៍ ថ្លៃដើមទូទៅរបស់អង្គការរបស់យើង ដែលមិនអាចសន្មតដោយផ្ទាល់ទៅលើគម្រោងរបស់យើង ត្រូវបានក្រុមប្រឹក្សាភិបាលរបស់យើងអនុម័តក្នុងអត្រា 10%។ ចំនួនទឹកប្រាក់នេះគ្របដណ្តប់លើថ្លៃដើមរបស់៖ នាយកប្រតិបត្តិ ការគាំទ្រផ្នែកគណនេយ្យ និងហិរញ្ញវត្ថុ និងការគាំទ្រធនធានមនុស្ស និងប្រាក់បៀវត្សរ៍។ អត្រានេះត្រូវបានធ្វើបច្ចុប្បន្នភាពជារៀងរាល់ឆ្នាំ តាមលទ្ធផលនៃការធ្វើសវនកម្មប្រចាំឆ្នាំរបស់យើង។ យើងអនុវត្តអត្រារបស់យើង (ឬអតិបរមាដែលអនុញ្ញាតដោយអ្នកបរិច្ចាគ) ជាប់លាប់ចំពោះអ្នកផ្តល់មូលនិធិសម្រាប់គម្រោងទាំងអស់របស់យើង។ ការគណនា MSC របស់យើងអាចរកបាននៅក្នុងសៀវភៅណែនាំប្រតិបត្តិការរបស់យើង។</t>
  </si>
  <si>
    <t>ការណែនាំ</t>
  </si>
  <si>
    <t>សូមបង្គត់ចំនួនទឹកប្រាក់ទាំងអស់ទៅជាចំនួនប្រាក់ដុល្លារទាំងមូលដែលនៅជិតបំផុត ឧទាហរណ៍ $34.15 គឺ $34 ឬ $870.89 គឺ $871។</t>
  </si>
  <si>
    <t>បុគ្គលិកពេញម៉ោង ឬក្រៅម៉ោងដែលជួលដោយអង្គការរបស់អ្នក ដែលនឹងធ្វើការលើគម្រោងនេះ</t>
  </si>
  <si>
    <t>សូមផ្តល់ឈ្មោះ / តំណែង / និង % នៃពេលវេលារបស់មនុស្សម្នាក់ៗនៅក្នុងគម្រោង។_x000D_
_x000D_
បន្ទាត់នេះគ្រាន់តែជាឧទាហរណ៍មួយប៉ុណ្ណោះ សូមលុបវាចេញពីការដាក់ស្នើថវិកាចុងក្រោយរបស់អ្នក</t>
  </si>
  <si>
    <t>បន្ទាត់នេះគ្រាន់តែជាឧទាហរណ៍ប៉ុណ្ណោះ សូមលុបវាចេញពីការដាក់ស្នើថវិកាចុងក្រោយរបស់អ្នក</t>
  </si>
  <si>
    <t>IUCN អាចរ៉ាប់រងផ្នែកខ្លះនៃថ្លៃជួលការិយាល័យ និងសេវាប្រើប្រាស់ដែលសមាមាត្រទៅនឹងប្រាក់ចំណូលសរុប និងសកម្មភាពរបស់អង្គការរបស់អ្នក។</t>
  </si>
  <si>
    <t>សូមបញ្ជាក់ថាតើភាគរយនៃការជួលការិយាល័យដែល CEPF នឹងរួមចំណែកប៉ុន្មាន។_x000D_
_x000D_
បន្ទាត់នេះគ្រាន់តែជាឧទាហរណ៍មួយប៉ុណ្ណោះ សូមលុបវាចេញពីការដាក់ស្នើថវិកាចុងក្រោយរបស់អ្នក</t>
  </si>
  <si>
    <t>IUCN អាចរ៉ាប់រងការចំណាយលើទូរគមនាគមន៍ទាំងអស់ ឬមួយផ្នែករបស់អង្គការរបស់អ្នក អាស្រ័យលើការរចនា និងបុគ្គលិកនៃគម្រោង។</t>
  </si>
  <si>
    <t>ថ្លៃប្រៃសណីយ៍ និងថ្លៃដឹកជញ្ជូនដែលទាក់ទងនឹងគម្រោង</t>
  </si>
  <si>
    <t>សម្ភារៈការិយាល័យ ឬសម្ភារៈនៅនឹងកន្លែង។ ជាធម្មតា សម្ភារៈទាំងនោះគឺជាទំនិញដែលអាចប្រើប្រាស់បាន ដែលត្រូវបានប្រើប្រាស់ក្នុងអំឡុងពេលនៃគម្រោង។ ឧទាហរណ៍ សម្ភារៈការិយាល័យ ឬថ្ម។</t>
  </si>
  <si>
    <t>ឧបករណ៍បែបនេះមានអាយុកាលប្រើប្រាស់បានយូរជាងឧបករណ៍ផ្គត់ផ្គង់។ ឧទាហរណ៍ កុំព្យូទ័រយួរដៃ ឧបករណ៍ GPS កាមេរ៉ា។ល។</t>
  </si>
  <si>
    <t>ឧទាហរណ៍ ថ្លៃថែទាំសម្រាប់យានយន្ត ឧបករណ៍ ឬកម្មវិធីដែលទាក់ទងនឹងគម្រោង</t>
  </si>
  <si>
    <t>សូមបង្ហាញព័ត៌មានលម្អិតតាមដែលអាចធ្វើទៅបាន ហើយរាយបញ្ជីលេខសកម្មភាពពាក់ព័ន្ធពីសំណើ។ សូមធានាថាអ្នកបានញែកការចំណាយធ្វើដំណើរផ្សេងៗគ្នា ដូចជាជើងហោះហើរក្នុងស្រុក/អន្តរជាតិ ការធ្វើដំណើរតាមឡានក្រុង/រថយន្ត/ទូកក្នុងស្រុក កន្លែងស្នាក់នៅ និងអាហារជាដើម។</t>
  </si>
  <si>
    <t>សូមបង្ហាញព័ត៌មានលម្អិតតាមដែលអាចធ្វើទៅបាន ហើយរាយបញ្ជីលេខសកម្មភាពពាក់ព័ន្ធពីសំណើ។</t>
  </si>
  <si>
    <t>ប្រសិនបើទាមទារថ្លៃដើមដោយប្រយោលសម្រាប់គម្រោងនេះ សូមផ្តល់ការពន្យល់លម្អិតអំពីអ្វីដែលវានឹងគ្របដណ្តប់ដើម្បីគាំទ្រគម្រោង។_x000D_
_x000D_
ដូចគ្នានេះដែរ ប្រសិនបើត្រូវបានជ្រើសរើសសម្រាប់ការផ្តល់មូលនិធិ អ្នកនឹងត្រូវផ្តល់ឯកសារទៅ IUCN ដែលពិពណ៌នាអំពីរបៀបដែលអត្រាថ្លៃដើមដោយប្រយោលត្រូវបានគណនា និងអនុវត្ត (ឧទាហរណ៍ សៀវភៅណែនាំប្រតិបត្តិការ ឬសេចក្តីថ្លែងការណ៍គណនាថ្លៃដើមដោយប្រយោល)។_x000D_
ប្រសិនបើអង្គការរបស់អ្នកមិនអាចផ្តល់ឯកសារបែបនេះបានទេ នោះអ្នកមិនអាចទាមទារថ្លៃដើមដោយប្រយោលបានទេ។ អ្នកត្រូវបានណែនាំឱ្យរួមបញ្ចូលទាំងអស់ដែលពាក់ព័ន្ធនៅក្នុងផ្នែកថ្លៃដើមដោយផ្ទាល់នៃថវិកា។</t>
  </si>
  <si>
    <t>ប្រសិនបើអ្នកមានគម្រោងអនុវត្តគម្រោងជាមួយដៃគូ ហើយនឹងផ្តល់ជំនួយឧបត្ថម្ភរងដល់ពួកគេ សូមស្នើសុំចំនួនទឹកប្រាក់នៅទីនេះ។ ប្រសិនបើដូច្នោះមែន សូមចម្លងសន្លឹកកិច្ចការថវិកានេះទៅក្នុងផ្ទាំងថ្មីមួយ ហើយផ្តល់ថវិកាលម្អិតសម្រាប់ជំនួយឧបត្ថម្ភរង។</t>
  </si>
  <si>
    <r>
      <t xml:space="preserve">ប្រភេទថវិកា </t>
    </r>
    <r>
      <rPr>
        <sz val="11"/>
        <rFont val="Khmer OS Siemreap"/>
      </rPr>
      <t>(សូមបន្ថែមជួរ តាមតម្រូវការ)</t>
    </r>
  </si>
  <si>
    <t>ឈ្មោះអង្គការ</t>
  </si>
  <si>
    <t>សេវាកម្មប្រឹក្សាយោបល់ និងសេវាអាជីព</t>
  </si>
  <si>
    <t>ជួល និងកន្លែងផ្ទុក និងឧបករណ៍ប្រើប្រាស់</t>
  </si>
  <si>
    <t>គ្រឿងសង្ហារិម និងបរិក្ខារ</t>
  </si>
  <si>
    <t>ប្រៃសណីយ៍ និងការដឹកជញ្ជូន</t>
  </si>
  <si>
    <t>ទូរគមនាគមន៍</t>
  </si>
  <si>
    <t>ការផ្គត់ផ្គង់</t>
  </si>
  <si>
    <t>ថ្លៃថែទាំ និងជួសជុល</t>
  </si>
  <si>
    <t>ថ្លៃសេវាធនាគារ</t>
  </si>
  <si>
    <t>សរុបការចំណាយ</t>
  </si>
  <si>
    <t>អ្នកប្រឹក្សាយោបល់ បុគ្គលិកបណ្ដោះអាសន្ន និងអ្នកដទៃទៀតដែលមិនមែនជាបុគ្គលិកផ្លូវការរបស់អង្គការរបស់អ្នក ដែលនឹងធ្វើការលើគម្រោងនេះ។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</si>
</sst>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15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1"/>
      <color rgb="FF0070C0"/>
      <name val="Khmer OS Siemreap"/>
    </font>
    <font>
      <b/>
      <sz val="11"/>
      <name val="Khmer OS Siemreap"/>
    </font>
    <font>
      <sz val="11"/>
      <color rgb="FFFF0000"/>
      <name val="Khmer OS Siemreap"/>
    </font>
    <font>
      <sz val="11"/>
      <name val="Khmer OS Siemreap"/>
    </font>
    <font>
      <b/>
      <sz val="11"/>
      <color theme="4" tint="-0.249977111117893"/>
      <name val="Khmer OS Siemreap"/>
    </font>
    <font>
      <i/>
      <sz val="11"/>
      <color theme="0" tint="-0.34998626667073579"/>
      <name val="Khmer OS Siemreap"/>
    </font>
    <font>
      <sz val="11"/>
      <color theme="4" tint="-0.249977111117893"/>
      <name val="Khmer OS Siemreap"/>
    </font>
    <font>
      <i/>
      <sz val="11"/>
      <color theme="0" tint="-0.499984740745262"/>
      <name val="Khmer OS Siemreap"/>
    </font>
    <font>
      <b/>
      <sz val="11"/>
      <color rgb="FF0070C0"/>
      <name val="Khmer OS Siemreap"/>
    </font>
    <font>
      <sz val="11"/>
      <color theme="0" tint="-0.499984740745262"/>
      <name val="Khmer OS Siemreap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9" fontId="1" fillId="0" borderId="0" xfId="0" applyNumberFormat="1" applyFont="1"/>
    <xf numFmtId="49" fontId="1" fillId="0" borderId="1" xfId="0" applyNumberFormat="1" applyFont="1" applyBorder="1" applyAlignment="1">
      <alignment horizontal="center"/>
    </xf>
    <xf numFmtId="0" fontId="4" fillId="0" borderId="0" xfId="0" applyFont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" fontId="3" fillId="0" borderId="0" xfId="0" applyNumberFormat="1" applyFont="1"/>
    <xf numFmtId="3" fontId="4" fillId="0" borderId="0" xfId="0" applyNumberFormat="1" applyFont="1"/>
    <xf numFmtId="0" fontId="5" fillId="0" borderId="0" xfId="0" applyFont="1" applyAlignment="1" applyProtection="1">
      <alignment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164" fontId="8" fillId="0" borderId="2" xfId="0" applyNumberFormat="1" applyFont="1" applyBorder="1" applyAlignment="1" applyProtection="1">
      <alignment horizontal="left" vertical="center" wrapText="1"/>
      <protection locked="0"/>
    </xf>
    <xf numFmtId="164" fontId="8" fillId="2" borderId="2" xfId="0" applyNumberFormat="1" applyFont="1" applyFill="1" applyBorder="1" applyAlignment="1" applyProtection="1">
      <alignment horizontal="left" vertical="center" wrapText="1"/>
      <protection locked="0"/>
    </xf>
    <xf numFmtId="164" fontId="8" fillId="2" borderId="2" xfId="0" applyNumberFormat="1" applyFont="1" applyFill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164" fontId="6" fillId="2" borderId="2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2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6" fillId="3" borderId="2" xfId="0" applyFont="1" applyFill="1" applyBorder="1" applyAlignment="1">
      <alignment horizontal="center" vertical="center" wrapText="1"/>
    </xf>
    <xf numFmtId="3" fontId="6" fillId="0" borderId="0" xfId="0" applyNumberFormat="1" applyFont="1" applyAlignment="1" applyProtection="1">
      <alignment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0" fillId="0" borderId="0" xfId="0" applyFont="1" applyProtection="1"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3" fontId="8" fillId="0" borderId="2" xfId="0" applyNumberFormat="1" applyFont="1" applyBorder="1" applyAlignment="1" applyProtection="1">
      <alignment horizontal="center" vertical="center" wrapText="1"/>
      <protection locked="0"/>
    </xf>
    <xf numFmtId="3" fontId="11" fillId="0" borderId="2" xfId="0" applyNumberFormat="1" applyFont="1" applyBorder="1" applyAlignment="1" applyProtection="1">
      <alignment horizontal="center" vertical="center" wrapText="1"/>
      <protection locked="0"/>
    </xf>
    <xf numFmtId="3" fontId="12" fillId="0" borderId="2" xfId="0" applyNumberFormat="1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3" fontId="8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3" fontId="6" fillId="3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/>
      <protection locked="0"/>
    </xf>
    <xf numFmtId="3" fontId="8" fillId="0" borderId="0" xfId="0" applyNumberFormat="1" applyFont="1" applyAlignment="1" applyProtection="1">
      <alignment wrapText="1"/>
      <protection locked="0"/>
    </xf>
    <xf numFmtId="3" fontId="11" fillId="0" borderId="0" xfId="0" applyNumberFormat="1" applyFont="1" applyAlignment="1" applyProtection="1">
      <alignment wrapText="1"/>
      <protection locked="0"/>
    </xf>
    <xf numFmtId="0" fontId="8" fillId="3" borderId="0" xfId="0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6" fillId="2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vertical="center" wrapText="1"/>
      <protection locked="0"/>
    </xf>
    <xf numFmtId="3" fontId="13" fillId="0" borderId="0" xfId="0" applyNumberFormat="1" applyFont="1" applyAlignment="1" applyProtection="1">
      <alignment horizontal="left" wrapText="1"/>
      <protection locked="0"/>
    </xf>
    <xf numFmtId="3" fontId="5" fillId="0" borderId="0" xfId="0" applyNumberFormat="1" applyFont="1" applyAlignment="1" applyProtection="1">
      <alignment horizontal="left" wrapText="1"/>
      <protection locked="0"/>
    </xf>
    <xf numFmtId="0" fontId="5" fillId="0" borderId="0" xfId="0" applyFont="1" applyProtection="1"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164" fontId="14" fillId="0" borderId="2" xfId="0" applyNumberFormat="1" applyFont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7"/>
  <sheetViews>
    <sheetView tabSelected="1" zoomScale="60" zoomScaleNormal="60" zoomScalePageLayoutView="150" workbookViewId="0">
      <pane ySplit="4" topLeftCell="A5" activePane="bottomLeft" state="frozen"/>
      <selection pane="bottomLeft" activeCell="I55" sqref="I55"/>
    </sheetView>
  </sheetViews>
  <sheetFormatPr defaultColWidth="8.88671875" defaultRowHeight="24.9" customHeight="1"/>
  <cols>
    <col min="1" max="1" width="10.109375" style="45" customWidth="1"/>
    <col min="2" max="2" width="57.21875" style="20" customWidth="1"/>
    <col min="3" max="3" width="10.109375" style="39" customWidth="1"/>
    <col min="4" max="4" width="9.44140625" style="39" bestFit="1" customWidth="1"/>
    <col min="5" max="5" width="12.109375" style="39" bestFit="1" customWidth="1"/>
    <col min="6" max="6" width="12.21875" style="42" bestFit="1" customWidth="1"/>
    <col min="7" max="7" width="18.5546875" style="43" bestFit="1" customWidth="1"/>
    <col min="8" max="8" width="12.77734375" style="42" bestFit="1" customWidth="1"/>
    <col min="9" max="9" width="105.77734375" style="20" customWidth="1"/>
    <col min="10" max="10" width="80" style="10" customWidth="1"/>
    <col min="11" max="11" width="9.109375" style="21" customWidth="1"/>
    <col min="12" max="16384" width="8.88671875" style="21"/>
  </cols>
  <sheetData>
    <row r="1" spans="1:23" ht="33.9" customHeight="1">
      <c r="A1" s="44"/>
      <c r="B1" s="54" t="s">
        <v>22</v>
      </c>
      <c r="C1" s="54"/>
      <c r="D1" s="54"/>
      <c r="E1" s="54"/>
      <c r="F1" s="54"/>
      <c r="G1" s="54"/>
      <c r="H1" s="54"/>
      <c r="I1" s="54"/>
    </row>
    <row r="2" spans="1:23" ht="24.9" customHeight="1">
      <c r="A2" s="12"/>
      <c r="B2" s="11" t="s">
        <v>23</v>
      </c>
      <c r="C2" s="55" t="s">
        <v>24</v>
      </c>
      <c r="D2" s="56"/>
      <c r="E2" s="56"/>
      <c r="F2" s="56"/>
      <c r="G2" s="56"/>
      <c r="H2" s="56"/>
      <c r="I2" s="57"/>
      <c r="J2" s="51" t="s">
        <v>75</v>
      </c>
    </row>
    <row r="3" spans="1:23" ht="24.9" customHeight="1">
      <c r="A3" s="31"/>
      <c r="B3" s="11" t="s">
        <v>92</v>
      </c>
      <c r="C3" s="55" t="s">
        <v>24</v>
      </c>
      <c r="D3" s="56"/>
      <c r="E3" s="56"/>
      <c r="F3" s="56"/>
      <c r="G3" s="56"/>
      <c r="H3" s="56"/>
      <c r="I3" s="57"/>
    </row>
    <row r="4" spans="1:23" ht="100.05" customHeight="1">
      <c r="A4" s="49"/>
      <c r="B4" s="11" t="s">
        <v>91</v>
      </c>
      <c r="C4" s="11" t="s">
        <v>27</v>
      </c>
      <c r="D4" s="11" t="s">
        <v>28</v>
      </c>
      <c r="E4" s="12" t="s">
        <v>29</v>
      </c>
      <c r="F4" s="12" t="s">
        <v>30</v>
      </c>
      <c r="G4" s="12" t="s">
        <v>31</v>
      </c>
      <c r="H4" s="12" t="s">
        <v>32</v>
      </c>
      <c r="I4" s="12" t="s">
        <v>59</v>
      </c>
      <c r="J4" s="52" t="s">
        <v>76</v>
      </c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spans="1:23" ht="24.9" customHeight="1">
      <c r="A5" s="26">
        <v>1</v>
      </c>
      <c r="B5" s="48" t="s">
        <v>25</v>
      </c>
      <c r="C5" s="26"/>
      <c r="D5" s="26"/>
      <c r="E5" s="26"/>
      <c r="F5" s="27">
        <f>SUM(F6:F9)</f>
        <v>1800</v>
      </c>
      <c r="G5" s="28">
        <f t="shared" ref="G5:H5" si="0">SUM(G6:G9)</f>
        <v>900</v>
      </c>
      <c r="H5" s="27">
        <f t="shared" si="0"/>
        <v>900</v>
      </c>
      <c r="I5" s="29"/>
      <c r="J5" s="10" t="s">
        <v>77</v>
      </c>
    </row>
    <row r="6" spans="1:23" s="30" customFormat="1" ht="55.8">
      <c r="A6" s="36"/>
      <c r="B6" s="58" t="s">
        <v>26</v>
      </c>
      <c r="C6" s="58" t="s">
        <v>51</v>
      </c>
      <c r="D6" s="36">
        <v>6</v>
      </c>
      <c r="E6" s="36">
        <v>300</v>
      </c>
      <c r="F6" s="34">
        <f>D6*E6</f>
        <v>1800</v>
      </c>
      <c r="G6" s="34">
        <v>900</v>
      </c>
      <c r="H6" s="34">
        <f t="shared" ref="H6:H9" si="1">F6-G6</f>
        <v>900</v>
      </c>
      <c r="I6" s="59" t="s">
        <v>60</v>
      </c>
      <c r="J6" s="10" t="s">
        <v>78</v>
      </c>
    </row>
    <row r="7" spans="1:23" ht="24.9" customHeight="1">
      <c r="A7" s="31">
        <v>1.1000000000000001</v>
      </c>
      <c r="B7" s="13"/>
      <c r="C7" s="31"/>
      <c r="D7" s="31"/>
      <c r="E7" s="31"/>
      <c r="F7" s="32">
        <f>D7*E7</f>
        <v>0</v>
      </c>
      <c r="G7" s="33"/>
      <c r="H7" s="32">
        <f t="shared" si="1"/>
        <v>0</v>
      </c>
      <c r="I7" s="14"/>
    </row>
    <row r="8" spans="1:23" ht="24.9" customHeight="1">
      <c r="A8" s="31">
        <v>1.2</v>
      </c>
      <c r="B8" s="13"/>
      <c r="C8" s="31"/>
      <c r="D8" s="31"/>
      <c r="E8" s="31"/>
      <c r="F8" s="32">
        <f>D8*E8</f>
        <v>0</v>
      </c>
      <c r="G8" s="33"/>
      <c r="H8" s="32">
        <f t="shared" si="1"/>
        <v>0</v>
      </c>
      <c r="I8" s="14"/>
    </row>
    <row r="9" spans="1:23" ht="24.9" customHeight="1">
      <c r="A9" s="31">
        <v>1.3</v>
      </c>
      <c r="B9" s="13"/>
      <c r="C9" s="31"/>
      <c r="D9" s="31"/>
      <c r="E9" s="31"/>
      <c r="F9" s="32">
        <f>D9*E9</f>
        <v>0</v>
      </c>
      <c r="G9" s="33"/>
      <c r="H9" s="32">
        <f t="shared" si="1"/>
        <v>0</v>
      </c>
      <c r="I9" s="14"/>
    </row>
    <row r="10" spans="1:23" ht="27.6">
      <c r="A10" s="26">
        <v>2</v>
      </c>
      <c r="B10" s="48" t="s">
        <v>93</v>
      </c>
      <c r="C10" s="26"/>
      <c r="D10" s="26"/>
      <c r="E10" s="26"/>
      <c r="F10" s="27">
        <f>SUM(F11:F13)</f>
        <v>240</v>
      </c>
      <c r="G10" s="28">
        <f t="shared" ref="G10:H10" si="2">SUM(G11:G13)</f>
        <v>240</v>
      </c>
      <c r="H10" s="27">
        <f t="shared" si="2"/>
        <v>0</v>
      </c>
      <c r="I10" s="15"/>
      <c r="J10" s="10" t="s">
        <v>102</v>
      </c>
    </row>
    <row r="11" spans="1:23" ht="27.9" customHeight="1">
      <c r="A11" s="36"/>
      <c r="B11" s="58" t="s">
        <v>33</v>
      </c>
      <c r="C11" s="58" t="s">
        <v>52</v>
      </c>
      <c r="D11" s="36">
        <v>3</v>
      </c>
      <c r="E11" s="36">
        <v>80</v>
      </c>
      <c r="F11" s="34">
        <f>D11*E11</f>
        <v>240</v>
      </c>
      <c r="G11" s="34">
        <v>240</v>
      </c>
      <c r="H11" s="34">
        <v>0</v>
      </c>
      <c r="I11" s="59" t="s">
        <v>61</v>
      </c>
      <c r="J11" s="10" t="s">
        <v>79</v>
      </c>
    </row>
    <row r="12" spans="1:23" ht="24.9" customHeight="1">
      <c r="A12" s="31">
        <v>2.1</v>
      </c>
      <c r="B12" s="13"/>
      <c r="C12" s="31"/>
      <c r="D12" s="31"/>
      <c r="E12" s="31"/>
      <c r="F12" s="32">
        <f t="shared" ref="F12:F13" si="3">D12*E12</f>
        <v>0</v>
      </c>
      <c r="G12" s="33"/>
      <c r="H12" s="32">
        <f t="shared" ref="H12:H13" si="4">F12-G12</f>
        <v>0</v>
      </c>
      <c r="I12" s="14"/>
    </row>
    <row r="13" spans="1:23" ht="24.9" customHeight="1">
      <c r="A13" s="31">
        <v>2.2000000000000002</v>
      </c>
      <c r="B13" s="13"/>
      <c r="C13" s="31"/>
      <c r="D13" s="31"/>
      <c r="E13" s="31"/>
      <c r="F13" s="32">
        <f t="shared" si="3"/>
        <v>0</v>
      </c>
      <c r="G13" s="33"/>
      <c r="H13" s="32">
        <f t="shared" si="4"/>
        <v>0</v>
      </c>
      <c r="I13" s="14"/>
    </row>
    <row r="14" spans="1:23" ht="27.6">
      <c r="A14" s="26">
        <v>3</v>
      </c>
      <c r="B14" s="48" t="s">
        <v>94</v>
      </c>
      <c r="C14" s="26"/>
      <c r="D14" s="26"/>
      <c r="E14" s="26"/>
      <c r="F14" s="27"/>
      <c r="G14" s="28"/>
      <c r="H14" s="27"/>
      <c r="I14" s="15"/>
      <c r="J14" s="10" t="s">
        <v>80</v>
      </c>
    </row>
    <row r="15" spans="1:23" ht="55.2">
      <c r="A15" s="36"/>
      <c r="B15" s="58" t="s">
        <v>34</v>
      </c>
      <c r="C15" s="58" t="s">
        <v>51</v>
      </c>
      <c r="D15" s="36">
        <v>12</v>
      </c>
      <c r="E15" s="36">
        <v>150</v>
      </c>
      <c r="F15" s="34">
        <f>D15*E15</f>
        <v>1800</v>
      </c>
      <c r="G15" s="34">
        <f>1800*0.3</f>
        <v>540</v>
      </c>
      <c r="H15" s="34">
        <f>F15-G15</f>
        <v>1260</v>
      </c>
      <c r="I15" s="59" t="s">
        <v>62</v>
      </c>
      <c r="J15" s="10" t="s">
        <v>81</v>
      </c>
    </row>
    <row r="16" spans="1:23" ht="25.2" customHeight="1">
      <c r="A16" s="31">
        <v>3.1</v>
      </c>
      <c r="B16" s="35"/>
      <c r="C16" s="13"/>
      <c r="D16" s="36"/>
      <c r="E16" s="36"/>
      <c r="F16" s="34"/>
      <c r="G16" s="34"/>
      <c r="H16" s="34"/>
      <c r="I16" s="14"/>
    </row>
    <row r="17" spans="1:10" ht="24.9" customHeight="1">
      <c r="A17" s="31">
        <v>3.2</v>
      </c>
      <c r="B17" s="13"/>
      <c r="C17" s="31"/>
      <c r="D17" s="31"/>
      <c r="E17" s="31"/>
      <c r="F17" s="32">
        <f>D17*E17</f>
        <v>0</v>
      </c>
      <c r="G17" s="33"/>
      <c r="H17" s="32"/>
      <c r="I17" s="14"/>
    </row>
    <row r="18" spans="1:10" ht="24.9" customHeight="1">
      <c r="A18" s="26">
        <v>4</v>
      </c>
      <c r="B18" s="48" t="s">
        <v>97</v>
      </c>
      <c r="C18" s="26"/>
      <c r="D18" s="26"/>
      <c r="E18" s="26"/>
      <c r="F18" s="27">
        <f>SUM(F19:F21)</f>
        <v>150</v>
      </c>
      <c r="G18" s="27">
        <f t="shared" ref="G18:H18" si="5">SUM(G19:G21)</f>
        <v>100</v>
      </c>
      <c r="H18" s="27">
        <f t="shared" si="5"/>
        <v>50</v>
      </c>
      <c r="I18" s="16"/>
      <c r="J18" s="53" t="s">
        <v>82</v>
      </c>
    </row>
    <row r="19" spans="1:10" ht="24.9" customHeight="1">
      <c r="A19" s="36"/>
      <c r="B19" s="58" t="s">
        <v>35</v>
      </c>
      <c r="C19" s="58" t="s">
        <v>53</v>
      </c>
      <c r="D19" s="36">
        <v>1</v>
      </c>
      <c r="E19" s="36">
        <v>150</v>
      </c>
      <c r="F19" s="34">
        <f>D19*E19</f>
        <v>150</v>
      </c>
      <c r="G19" s="34">
        <v>100</v>
      </c>
      <c r="H19" s="34">
        <f t="shared" ref="H19" si="6">F19-G19</f>
        <v>50</v>
      </c>
      <c r="I19" s="59" t="s">
        <v>63</v>
      </c>
      <c r="J19" s="10" t="s">
        <v>79</v>
      </c>
    </row>
    <row r="20" spans="1:10" ht="24.9" customHeight="1">
      <c r="A20" s="31">
        <v>4.0999999999999996</v>
      </c>
      <c r="B20" s="13"/>
      <c r="C20" s="31"/>
      <c r="D20" s="31"/>
      <c r="E20" s="31"/>
      <c r="F20" s="32">
        <f>D20*E20</f>
        <v>0</v>
      </c>
      <c r="G20" s="32"/>
      <c r="H20" s="32">
        <f t="shared" ref="H20" si="7">F20-G20</f>
        <v>0</v>
      </c>
      <c r="I20" s="14"/>
    </row>
    <row r="21" spans="1:10" ht="24.9" customHeight="1">
      <c r="A21" s="31">
        <v>4.2</v>
      </c>
      <c r="B21" s="13"/>
      <c r="C21" s="31"/>
      <c r="D21" s="31"/>
      <c r="E21" s="31"/>
      <c r="F21" s="32">
        <f>D21*E21</f>
        <v>0</v>
      </c>
      <c r="G21" s="32"/>
      <c r="H21" s="32">
        <f t="shared" ref="H21" si="8">F21-G21</f>
        <v>0</v>
      </c>
      <c r="I21" s="14"/>
    </row>
    <row r="22" spans="1:10" ht="24.9" customHeight="1">
      <c r="A22" s="26">
        <v>5</v>
      </c>
      <c r="B22" s="48" t="s">
        <v>96</v>
      </c>
      <c r="C22" s="26"/>
      <c r="D22" s="26"/>
      <c r="E22" s="26"/>
      <c r="F22" s="27">
        <f>SUM(F23:F24)</f>
        <v>50</v>
      </c>
      <c r="G22" s="27">
        <f t="shared" ref="G22:H22" si="9">SUM(G23:G24)</f>
        <v>50</v>
      </c>
      <c r="H22" s="27">
        <f t="shared" si="9"/>
        <v>0</v>
      </c>
      <c r="I22" s="16"/>
      <c r="J22" s="10" t="s">
        <v>83</v>
      </c>
    </row>
    <row r="23" spans="1:10" ht="25.5" customHeight="1">
      <c r="A23" s="36"/>
      <c r="B23" s="58" t="s">
        <v>36</v>
      </c>
      <c r="C23" s="58" t="s">
        <v>53</v>
      </c>
      <c r="D23" s="36">
        <v>1</v>
      </c>
      <c r="E23" s="36">
        <v>50</v>
      </c>
      <c r="F23" s="34">
        <f>D23*E23</f>
        <v>50</v>
      </c>
      <c r="G23" s="34">
        <v>50</v>
      </c>
      <c r="H23" s="34">
        <f t="shared" ref="H23" si="10">F23-G23</f>
        <v>0</v>
      </c>
      <c r="I23" s="59" t="s">
        <v>64</v>
      </c>
      <c r="J23" s="10" t="s">
        <v>79</v>
      </c>
    </row>
    <row r="24" spans="1:10" ht="24.9" customHeight="1">
      <c r="A24" s="31">
        <v>5.0999999999999996</v>
      </c>
      <c r="B24" s="13"/>
      <c r="C24" s="31"/>
      <c r="D24" s="31"/>
      <c r="E24" s="31"/>
      <c r="F24" s="32">
        <f>D24*E24</f>
        <v>0</v>
      </c>
      <c r="G24" s="32"/>
      <c r="H24" s="32">
        <f t="shared" ref="H24" si="11">F24-G24</f>
        <v>0</v>
      </c>
      <c r="I24" s="14"/>
    </row>
    <row r="25" spans="1:10" ht="24.9" customHeight="1">
      <c r="A25" s="26">
        <v>6</v>
      </c>
      <c r="B25" s="48" t="s">
        <v>98</v>
      </c>
      <c r="C25" s="26"/>
      <c r="D25" s="26"/>
      <c r="E25" s="26"/>
      <c r="F25" s="27">
        <f>SUM(F26:F28)</f>
        <v>120</v>
      </c>
      <c r="G25" s="27">
        <f t="shared" ref="G25:H25" si="12">SUM(G26:G28)</f>
        <v>120</v>
      </c>
      <c r="H25" s="27">
        <f t="shared" si="12"/>
        <v>0</v>
      </c>
      <c r="I25" s="15"/>
      <c r="J25" s="53" t="s">
        <v>84</v>
      </c>
    </row>
    <row r="26" spans="1:10" ht="24.9" customHeight="1">
      <c r="A26" s="36"/>
      <c r="B26" s="58" t="s">
        <v>37</v>
      </c>
      <c r="C26" s="58" t="s">
        <v>51</v>
      </c>
      <c r="D26" s="36">
        <v>12</v>
      </c>
      <c r="E26" s="36">
        <v>10</v>
      </c>
      <c r="F26" s="34">
        <f>D26*E26</f>
        <v>120</v>
      </c>
      <c r="G26" s="34">
        <v>120</v>
      </c>
      <c r="H26" s="34">
        <f t="shared" ref="H26" si="13">F26-G26</f>
        <v>0</v>
      </c>
      <c r="I26" s="59" t="s">
        <v>65</v>
      </c>
      <c r="J26" s="10" t="s">
        <v>79</v>
      </c>
    </row>
    <row r="27" spans="1:10" ht="24.9" customHeight="1">
      <c r="A27" s="31">
        <v>6.1</v>
      </c>
      <c r="B27" s="13"/>
      <c r="C27" s="31"/>
      <c r="D27" s="31"/>
      <c r="E27" s="31"/>
      <c r="F27" s="32">
        <f t="shared" ref="F27:F28" si="14">D27*E27</f>
        <v>0</v>
      </c>
      <c r="G27" s="32"/>
      <c r="H27" s="32">
        <f t="shared" ref="H27:H28" si="15">F27-G27</f>
        <v>0</v>
      </c>
      <c r="I27" s="14"/>
    </row>
    <row r="28" spans="1:10" ht="24.9" customHeight="1">
      <c r="A28" s="31">
        <v>6.2</v>
      </c>
      <c r="B28" s="13"/>
      <c r="C28" s="31"/>
      <c r="D28" s="31"/>
      <c r="E28" s="31"/>
      <c r="F28" s="32">
        <f t="shared" si="14"/>
        <v>0</v>
      </c>
      <c r="G28" s="32"/>
      <c r="H28" s="32">
        <f t="shared" si="15"/>
        <v>0</v>
      </c>
      <c r="I28" s="14"/>
    </row>
    <row r="29" spans="1:10" ht="24.9" customHeight="1">
      <c r="A29" s="26">
        <v>7</v>
      </c>
      <c r="B29" s="48" t="s">
        <v>95</v>
      </c>
      <c r="C29" s="26"/>
      <c r="D29" s="26"/>
      <c r="E29" s="26"/>
      <c r="F29" s="27">
        <f>SUM(F30:F32)</f>
        <v>500</v>
      </c>
      <c r="G29" s="27">
        <f t="shared" ref="G29:H29" si="16">SUM(G30:G32)</f>
        <v>500</v>
      </c>
      <c r="H29" s="27">
        <f t="shared" si="16"/>
        <v>0</v>
      </c>
      <c r="I29" s="15"/>
      <c r="J29" s="53" t="s">
        <v>85</v>
      </c>
    </row>
    <row r="30" spans="1:10" ht="71.55" customHeight="1">
      <c r="A30" s="36"/>
      <c r="B30" s="58" t="s">
        <v>38</v>
      </c>
      <c r="C30" s="58" t="s">
        <v>54</v>
      </c>
      <c r="D30" s="36">
        <v>1</v>
      </c>
      <c r="E30" s="36">
        <v>500</v>
      </c>
      <c r="F30" s="34">
        <f>D30*E30</f>
        <v>500</v>
      </c>
      <c r="G30" s="34">
        <v>500</v>
      </c>
      <c r="H30" s="34">
        <f t="shared" ref="H30:H32" si="17">F30-G30</f>
        <v>0</v>
      </c>
      <c r="I30" s="59" t="s">
        <v>66</v>
      </c>
      <c r="J30" s="10" t="s">
        <v>79</v>
      </c>
    </row>
    <row r="31" spans="1:10" ht="24.9" customHeight="1">
      <c r="A31" s="31">
        <v>7.1</v>
      </c>
      <c r="B31" s="13"/>
      <c r="C31" s="31"/>
      <c r="D31" s="31"/>
      <c r="E31" s="31"/>
      <c r="F31" s="32">
        <f t="shared" ref="F31:F32" si="18">D31*E31</f>
        <v>0</v>
      </c>
      <c r="G31" s="32"/>
      <c r="H31" s="32">
        <f t="shared" si="17"/>
        <v>0</v>
      </c>
      <c r="I31" s="14"/>
    </row>
    <row r="32" spans="1:10" ht="24.9" customHeight="1">
      <c r="A32" s="31">
        <v>7.2</v>
      </c>
      <c r="B32" s="13"/>
      <c r="C32" s="31"/>
      <c r="D32" s="31"/>
      <c r="E32" s="31"/>
      <c r="F32" s="32">
        <f t="shared" si="18"/>
        <v>0</v>
      </c>
      <c r="G32" s="32"/>
      <c r="H32" s="32">
        <f t="shared" si="17"/>
        <v>0</v>
      </c>
      <c r="I32" s="17"/>
    </row>
    <row r="33" spans="1:10" ht="24.9" customHeight="1">
      <c r="A33" s="26">
        <v>8</v>
      </c>
      <c r="B33" s="48" t="s">
        <v>99</v>
      </c>
      <c r="C33" s="26"/>
      <c r="D33" s="26"/>
      <c r="E33" s="26"/>
      <c r="F33" s="27">
        <f>SUM(F34:F36)</f>
        <v>800</v>
      </c>
      <c r="G33" s="27">
        <f t="shared" ref="G33:H33" si="19">SUM(G34:G36)</f>
        <v>0</v>
      </c>
      <c r="H33" s="27">
        <f t="shared" si="19"/>
        <v>800</v>
      </c>
      <c r="I33" s="15"/>
      <c r="J33" s="10" t="s">
        <v>86</v>
      </c>
    </row>
    <row r="34" spans="1:10" ht="67.5" customHeight="1">
      <c r="A34" s="36"/>
      <c r="B34" s="58" t="s">
        <v>39</v>
      </c>
      <c r="C34" s="58" t="s">
        <v>53</v>
      </c>
      <c r="D34" s="36">
        <v>1</v>
      </c>
      <c r="E34" s="36">
        <v>800</v>
      </c>
      <c r="F34" s="34">
        <f>D34*E34</f>
        <v>800</v>
      </c>
      <c r="G34" s="34">
        <v>0</v>
      </c>
      <c r="H34" s="34">
        <f t="shared" ref="H34:H36" si="20">F34-G34</f>
        <v>800</v>
      </c>
      <c r="I34" s="59" t="s">
        <v>67</v>
      </c>
      <c r="J34" s="10" t="s">
        <v>79</v>
      </c>
    </row>
    <row r="35" spans="1:10" ht="24.9" customHeight="1">
      <c r="A35" s="31">
        <v>8.1</v>
      </c>
      <c r="B35" s="13"/>
      <c r="C35" s="31"/>
      <c r="D35" s="31"/>
      <c r="E35" s="31"/>
      <c r="F35" s="32">
        <f>D35*E35</f>
        <v>0</v>
      </c>
      <c r="G35" s="32"/>
      <c r="H35" s="32">
        <f t="shared" si="20"/>
        <v>0</v>
      </c>
      <c r="I35" s="14"/>
    </row>
    <row r="36" spans="1:10" ht="40.5" customHeight="1">
      <c r="A36" s="31">
        <v>8.1999999999999993</v>
      </c>
      <c r="B36" s="13"/>
      <c r="C36" s="31"/>
      <c r="D36" s="31"/>
      <c r="E36" s="31"/>
      <c r="F36" s="32">
        <f>D36*E36</f>
        <v>0</v>
      </c>
      <c r="G36" s="32"/>
      <c r="H36" s="32">
        <f t="shared" si="20"/>
        <v>0</v>
      </c>
      <c r="I36" s="14"/>
    </row>
    <row r="37" spans="1:10" ht="94.05" customHeight="1">
      <c r="A37" s="26">
        <v>9</v>
      </c>
      <c r="B37" s="48" t="s">
        <v>40</v>
      </c>
      <c r="C37" s="26"/>
      <c r="D37" s="26"/>
      <c r="E37" s="26"/>
      <c r="F37" s="27">
        <f>SUM(F38:F46)</f>
        <v>350</v>
      </c>
      <c r="G37" s="27">
        <f t="shared" ref="G37:H37" si="21">SUM(G38:G46)</f>
        <v>350</v>
      </c>
      <c r="H37" s="27">
        <f t="shared" si="21"/>
        <v>0</v>
      </c>
      <c r="I37" s="15"/>
      <c r="J37" s="10" t="s">
        <v>87</v>
      </c>
    </row>
    <row r="38" spans="1:10" ht="81" customHeight="1">
      <c r="A38" s="36"/>
      <c r="B38" s="58" t="s">
        <v>41</v>
      </c>
      <c r="C38" s="58" t="s">
        <v>55</v>
      </c>
      <c r="D38" s="36">
        <v>1</v>
      </c>
      <c r="E38" s="36">
        <v>200</v>
      </c>
      <c r="F38" s="34">
        <f t="shared" ref="F38:F46" si="22">D38*E38</f>
        <v>200</v>
      </c>
      <c r="G38" s="34">
        <v>200</v>
      </c>
      <c r="H38" s="34">
        <f t="shared" ref="H38:H46" si="23">F38-G38</f>
        <v>0</v>
      </c>
      <c r="I38" s="59" t="s">
        <v>68</v>
      </c>
      <c r="J38" s="10" t="s">
        <v>79</v>
      </c>
    </row>
    <row r="39" spans="1:10" ht="78" customHeight="1">
      <c r="A39" s="36"/>
      <c r="B39" s="58" t="s">
        <v>42</v>
      </c>
      <c r="C39" s="58" t="s">
        <v>56</v>
      </c>
      <c r="D39" s="36">
        <v>1</v>
      </c>
      <c r="E39" s="36">
        <v>10</v>
      </c>
      <c r="F39" s="34">
        <f t="shared" si="22"/>
        <v>10</v>
      </c>
      <c r="G39" s="34">
        <v>10</v>
      </c>
      <c r="H39" s="34">
        <f t="shared" si="23"/>
        <v>0</v>
      </c>
      <c r="I39" s="59" t="s">
        <v>69</v>
      </c>
      <c r="J39" s="10" t="s">
        <v>79</v>
      </c>
    </row>
    <row r="40" spans="1:10" ht="109.95" customHeight="1">
      <c r="A40" s="36"/>
      <c r="B40" s="58" t="s">
        <v>43</v>
      </c>
      <c r="C40" s="58" t="s">
        <v>57</v>
      </c>
      <c r="D40" s="36">
        <f>2*1</f>
        <v>2</v>
      </c>
      <c r="E40" s="36">
        <v>25</v>
      </c>
      <c r="F40" s="34">
        <f t="shared" si="22"/>
        <v>50</v>
      </c>
      <c r="G40" s="34">
        <v>50</v>
      </c>
      <c r="H40" s="34">
        <f t="shared" si="23"/>
        <v>0</v>
      </c>
      <c r="I40" s="59" t="s">
        <v>70</v>
      </c>
      <c r="J40" s="10" t="s">
        <v>79</v>
      </c>
    </row>
    <row r="41" spans="1:10" ht="68.55" customHeight="1">
      <c r="A41" s="36"/>
      <c r="B41" s="58" t="s">
        <v>44</v>
      </c>
      <c r="C41" s="58" t="s">
        <v>58</v>
      </c>
      <c r="D41" s="36">
        <f>3*1</f>
        <v>3</v>
      </c>
      <c r="E41" s="36">
        <v>30</v>
      </c>
      <c r="F41" s="34">
        <f t="shared" si="22"/>
        <v>90</v>
      </c>
      <c r="G41" s="34">
        <v>90</v>
      </c>
      <c r="H41" s="34">
        <f t="shared" si="23"/>
        <v>0</v>
      </c>
      <c r="I41" s="59" t="s">
        <v>71</v>
      </c>
      <c r="J41" s="10" t="s">
        <v>79</v>
      </c>
    </row>
    <row r="42" spans="1:10" ht="24.9" customHeight="1">
      <c r="A42" s="31">
        <v>9.1</v>
      </c>
      <c r="B42" s="13"/>
      <c r="C42" s="31"/>
      <c r="D42" s="31"/>
      <c r="E42" s="31"/>
      <c r="F42" s="32">
        <f t="shared" si="22"/>
        <v>0</v>
      </c>
      <c r="G42" s="32"/>
      <c r="H42" s="32">
        <f t="shared" si="23"/>
        <v>0</v>
      </c>
      <c r="I42" s="14"/>
    </row>
    <row r="43" spans="1:10" ht="24.9" customHeight="1">
      <c r="A43" s="31">
        <v>9.1999999999999993</v>
      </c>
      <c r="B43" s="13"/>
      <c r="C43" s="31"/>
      <c r="D43" s="31"/>
      <c r="E43" s="31"/>
      <c r="F43" s="32">
        <f t="shared" si="22"/>
        <v>0</v>
      </c>
      <c r="G43" s="32"/>
      <c r="H43" s="32">
        <f t="shared" si="23"/>
        <v>0</v>
      </c>
      <c r="I43" s="14"/>
    </row>
    <row r="44" spans="1:10" ht="24.9" customHeight="1">
      <c r="A44" s="31">
        <v>9.3000000000000007</v>
      </c>
      <c r="B44" s="13"/>
      <c r="C44" s="31"/>
      <c r="D44" s="31"/>
      <c r="E44" s="31"/>
      <c r="F44" s="32">
        <f t="shared" si="22"/>
        <v>0</v>
      </c>
      <c r="G44" s="32"/>
      <c r="H44" s="32">
        <f t="shared" si="23"/>
        <v>0</v>
      </c>
      <c r="I44" s="14"/>
    </row>
    <row r="45" spans="1:10" ht="24.9" customHeight="1">
      <c r="A45" s="31">
        <v>9.4</v>
      </c>
      <c r="B45" s="13"/>
      <c r="C45" s="31"/>
      <c r="D45" s="31"/>
      <c r="E45" s="31"/>
      <c r="F45" s="32">
        <f t="shared" si="22"/>
        <v>0</v>
      </c>
      <c r="G45" s="32"/>
      <c r="H45" s="32">
        <f t="shared" si="23"/>
        <v>0</v>
      </c>
      <c r="I45" s="14"/>
    </row>
    <row r="46" spans="1:10" ht="24.9" customHeight="1">
      <c r="A46" s="31"/>
      <c r="B46" s="13"/>
      <c r="C46" s="31"/>
      <c r="D46" s="31"/>
      <c r="E46" s="31"/>
      <c r="F46" s="32">
        <f t="shared" si="22"/>
        <v>0</v>
      </c>
      <c r="G46" s="32"/>
      <c r="H46" s="32">
        <f t="shared" si="23"/>
        <v>0</v>
      </c>
      <c r="I46" s="14"/>
    </row>
    <row r="47" spans="1:10" ht="24.9" customHeight="1">
      <c r="A47" s="26">
        <v>10</v>
      </c>
      <c r="B47" s="48" t="s">
        <v>45</v>
      </c>
      <c r="C47" s="26"/>
      <c r="D47" s="26"/>
      <c r="E47" s="26"/>
      <c r="F47" s="27">
        <f>SUM(F48:F50)</f>
        <v>1000</v>
      </c>
      <c r="G47" s="27">
        <f>SUM(G48:G50)</f>
        <v>1000</v>
      </c>
      <c r="H47" s="27">
        <f>SUM(H48:H50)</f>
        <v>0</v>
      </c>
      <c r="I47" s="15"/>
      <c r="J47" s="10" t="s">
        <v>88</v>
      </c>
    </row>
    <row r="48" spans="1:10" ht="24.9" customHeight="1">
      <c r="A48" s="36"/>
      <c r="B48" s="58" t="s">
        <v>46</v>
      </c>
      <c r="C48" s="58" t="s">
        <v>53</v>
      </c>
      <c r="D48" s="36">
        <v>1</v>
      </c>
      <c r="E48" s="36">
        <v>1000</v>
      </c>
      <c r="F48" s="34">
        <f t="shared" ref="F48" si="24">D48*E48</f>
        <v>1000</v>
      </c>
      <c r="G48" s="34">
        <v>1000</v>
      </c>
      <c r="H48" s="34">
        <f t="shared" ref="H48:H50" si="25">F48-G48</f>
        <v>0</v>
      </c>
      <c r="I48" s="59" t="s">
        <v>72</v>
      </c>
      <c r="J48" s="10" t="s">
        <v>79</v>
      </c>
    </row>
    <row r="49" spans="1:10" ht="24.9" customHeight="1">
      <c r="A49" s="31">
        <v>10.1</v>
      </c>
      <c r="B49" s="13"/>
      <c r="C49" s="31"/>
      <c r="D49" s="31"/>
      <c r="E49" s="31"/>
      <c r="F49" s="32">
        <f>D49*E49</f>
        <v>0</v>
      </c>
      <c r="G49" s="32"/>
      <c r="H49" s="32">
        <f t="shared" si="25"/>
        <v>0</v>
      </c>
      <c r="I49" s="13"/>
    </row>
    <row r="50" spans="1:10" ht="24.9" customHeight="1">
      <c r="A50" s="31">
        <v>10.199999999999999</v>
      </c>
      <c r="B50" s="13"/>
      <c r="C50" s="31"/>
      <c r="D50" s="31"/>
      <c r="E50" s="31"/>
      <c r="F50" s="32">
        <f>D50*E50</f>
        <v>0</v>
      </c>
      <c r="G50" s="32"/>
      <c r="H50" s="32">
        <f t="shared" si="25"/>
        <v>0</v>
      </c>
      <c r="I50" s="13"/>
    </row>
    <row r="51" spans="1:10" ht="24.9" customHeight="1">
      <c r="A51" s="26">
        <v>11</v>
      </c>
      <c r="B51" s="48" t="s">
        <v>100</v>
      </c>
      <c r="C51" s="26"/>
      <c r="D51" s="26"/>
      <c r="E51" s="26"/>
      <c r="F51" s="27">
        <f>SUM(F52:F53)</f>
        <v>50</v>
      </c>
      <c r="G51" s="27">
        <f t="shared" ref="G51:H51" si="26">SUM(G52:G53)</f>
        <v>50</v>
      </c>
      <c r="H51" s="27">
        <f t="shared" si="26"/>
        <v>0</v>
      </c>
      <c r="I51" s="15"/>
    </row>
    <row r="52" spans="1:10" ht="72.45" customHeight="1">
      <c r="A52" s="36"/>
      <c r="B52" s="58" t="s">
        <v>47</v>
      </c>
      <c r="C52" s="58" t="s">
        <v>53</v>
      </c>
      <c r="D52" s="36">
        <v>1</v>
      </c>
      <c r="E52" s="36">
        <v>50</v>
      </c>
      <c r="F52" s="34">
        <f t="shared" ref="F52" si="27">D52*E52</f>
        <v>50</v>
      </c>
      <c r="G52" s="34">
        <v>50</v>
      </c>
      <c r="H52" s="34">
        <f t="shared" ref="H52" si="28">F52-G52</f>
        <v>0</v>
      </c>
      <c r="I52" s="59" t="s">
        <v>73</v>
      </c>
      <c r="J52" s="10" t="s">
        <v>79</v>
      </c>
    </row>
    <row r="53" spans="1:10" ht="24.9" customHeight="1">
      <c r="A53" s="31">
        <v>11.1</v>
      </c>
      <c r="B53" s="35"/>
      <c r="C53" s="36"/>
      <c r="D53" s="31"/>
      <c r="E53" s="31"/>
      <c r="F53" s="32"/>
      <c r="G53" s="32"/>
      <c r="H53" s="32"/>
      <c r="I53" s="13"/>
    </row>
    <row r="54" spans="1:10" ht="28.05" customHeight="1">
      <c r="A54" s="26"/>
      <c r="B54" s="48" t="s">
        <v>48</v>
      </c>
      <c r="C54" s="26"/>
      <c r="D54" s="26"/>
      <c r="E54" s="26"/>
      <c r="F54" s="27">
        <f>SUM(F5,F10,F18,F22,F25,F29,F33,F37,F47,F51)</f>
        <v>5060</v>
      </c>
      <c r="G54" s="27">
        <f>SUM(G5,G10,G18,G22,G25,G29,G33,G37,G47,G51)</f>
        <v>3310</v>
      </c>
      <c r="H54" s="27">
        <f>SUM(H5,H10,H18,H22,H25,H29,H33,H37,H47,H51)</f>
        <v>1750</v>
      </c>
      <c r="I54" s="18"/>
    </row>
    <row r="55" spans="1:10" ht="313.5" customHeight="1">
      <c r="A55" s="37">
        <v>12</v>
      </c>
      <c r="B55" s="11" t="s">
        <v>49</v>
      </c>
      <c r="C55" s="37"/>
      <c r="D55" s="37"/>
      <c r="E55" s="37"/>
      <c r="F55" s="38">
        <f>F54*10%</f>
        <v>506</v>
      </c>
      <c r="G55" s="38">
        <v>416</v>
      </c>
      <c r="H55" s="38">
        <f t="shared" ref="H55:H58" si="29">F55-G55</f>
        <v>90</v>
      </c>
      <c r="I55" s="59" t="s">
        <v>74</v>
      </c>
      <c r="J55" s="10" t="s">
        <v>89</v>
      </c>
    </row>
    <row r="56" spans="1:10" ht="126.45" customHeight="1">
      <c r="A56" s="26">
        <v>13</v>
      </c>
      <c r="B56" s="48" t="s">
        <v>101</v>
      </c>
      <c r="C56" s="26"/>
      <c r="D56" s="26"/>
      <c r="E56" s="26"/>
      <c r="F56" s="27">
        <f>SUM(F57:F58)</f>
        <v>0</v>
      </c>
      <c r="G56" s="27">
        <f t="shared" ref="G56:H56" si="30">SUM(G57:G58)</f>
        <v>0</v>
      </c>
      <c r="H56" s="27">
        <f t="shared" si="30"/>
        <v>0</v>
      </c>
      <c r="I56" s="15"/>
      <c r="J56" s="10" t="s">
        <v>90</v>
      </c>
    </row>
    <row r="57" spans="1:10" ht="24.9" customHeight="1">
      <c r="A57" s="31">
        <v>13.1</v>
      </c>
      <c r="B57" s="13"/>
      <c r="C57" s="31"/>
      <c r="D57" s="31"/>
      <c r="E57" s="31"/>
      <c r="F57" s="32">
        <f>D57*E57</f>
        <v>0</v>
      </c>
      <c r="G57" s="32"/>
      <c r="H57" s="38">
        <f t="shared" si="29"/>
        <v>0</v>
      </c>
      <c r="I57" s="13"/>
    </row>
    <row r="58" spans="1:10" ht="24.9" customHeight="1">
      <c r="A58" s="31"/>
      <c r="B58" s="13"/>
      <c r="C58" s="31"/>
      <c r="D58" s="31"/>
      <c r="E58" s="31"/>
      <c r="F58" s="32">
        <f t="shared" ref="F58" si="31">D58*E58</f>
        <v>0</v>
      </c>
      <c r="G58" s="32"/>
      <c r="H58" s="38">
        <f t="shared" si="29"/>
        <v>0</v>
      </c>
      <c r="I58" s="13"/>
    </row>
    <row r="59" spans="1:10" ht="24.9" customHeight="1">
      <c r="A59" s="24"/>
      <c r="B59" s="50" t="s">
        <v>50</v>
      </c>
      <c r="C59" s="24"/>
      <c r="D59" s="24"/>
      <c r="E59" s="24"/>
      <c r="F59" s="40">
        <f>SUM(F54,F55,F56)</f>
        <v>5566</v>
      </c>
      <c r="G59" s="40">
        <f t="shared" ref="G59:H59" si="32">SUM(G54,G55,G56)</f>
        <v>3726</v>
      </c>
      <c r="H59" s="40">
        <f t="shared" si="32"/>
        <v>1840</v>
      </c>
      <c r="I59" s="19"/>
    </row>
    <row r="61" spans="1:10" ht="24.9" customHeight="1">
      <c r="A61" s="46"/>
      <c r="B61" s="21"/>
      <c r="C61" s="41"/>
      <c r="D61" s="41"/>
      <c r="E61" s="41"/>
    </row>
    <row r="62" spans="1:10" ht="24.9" customHeight="1">
      <c r="I62" s="21"/>
    </row>
    <row r="63" spans="1:10" ht="24.9" customHeight="1">
      <c r="A63" s="46"/>
      <c r="B63" s="21"/>
      <c r="C63" s="41"/>
      <c r="D63" s="41"/>
      <c r="E63" s="41"/>
    </row>
    <row r="64" spans="1:10" ht="24.9" customHeight="1">
      <c r="A64" s="46"/>
      <c r="B64" s="21"/>
      <c r="C64" s="41"/>
      <c r="D64" s="41"/>
      <c r="E64" s="41"/>
    </row>
    <row r="65" spans="1:5" ht="24.9" customHeight="1">
      <c r="C65" s="41"/>
    </row>
    <row r="66" spans="1:5" ht="24.9" customHeight="1">
      <c r="A66" s="47"/>
      <c r="B66" s="22"/>
      <c r="D66" s="23"/>
      <c r="E66" s="23"/>
    </row>
    <row r="67" spans="1:5" ht="24.9" customHeight="1">
      <c r="C67" s="23"/>
    </row>
  </sheetData>
  <sheetProtection insertRows="0"/>
  <mergeCells count="3">
    <mergeCell ref="B1:I1"/>
    <mergeCell ref="C2:I2"/>
    <mergeCell ref="C3:I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2" orientation="landscape" r:id="rId1"/>
  <headerFooter alignWithMargins="0">
    <oddHeader>&amp;L&amp;G&amp;R&amp;"Arial,Bold"SOS Threatened Species Grant Application
Second Call for Proposals - Spring 2012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>
      <selection activeCell="C29" sqref="C29"/>
    </sheetView>
  </sheetViews>
  <sheetFormatPr defaultColWidth="9.109375" defaultRowHeight="13.2"/>
  <cols>
    <col min="1" max="1" width="30.44140625" style="5" bestFit="1" customWidth="1"/>
    <col min="2" max="3" width="9.109375" style="9"/>
    <col min="4" max="16384" width="9.109375" style="5"/>
  </cols>
  <sheetData>
    <row r="1" spans="1:4" s="2" customFormat="1" ht="13.8" thickBot="1">
      <c r="A1" s="4" t="s">
        <v>0</v>
      </c>
      <c r="B1" s="6" t="s">
        <v>1</v>
      </c>
      <c r="C1" s="6"/>
      <c r="D1" s="1"/>
    </row>
    <row r="2" spans="1:4" s="2" customFormat="1" ht="13.8" thickTop="1">
      <c r="A2" s="3" t="s">
        <v>2</v>
      </c>
      <c r="B2" s="7" t="s">
        <v>3</v>
      </c>
      <c r="C2" s="7" t="s">
        <v>4</v>
      </c>
    </row>
    <row r="3" spans="1:4" s="2" customFormat="1">
      <c r="A3" s="3" t="s">
        <v>5</v>
      </c>
      <c r="B3" s="7">
        <v>12872.8</v>
      </c>
      <c r="C3" s="7">
        <f>B3/9*12</f>
        <v>17163.733333333334</v>
      </c>
    </row>
    <row r="4" spans="1:4" s="2" customFormat="1">
      <c r="A4" s="3" t="s">
        <v>6</v>
      </c>
      <c r="B4" s="7">
        <v>15690.14</v>
      </c>
      <c r="C4" s="7">
        <f t="shared" ref="C4:C18" si="0">B4/9*12</f>
        <v>20920.186666666665</v>
      </c>
    </row>
    <row r="5" spans="1:4" s="2" customFormat="1">
      <c r="A5" s="3" t="s">
        <v>7</v>
      </c>
      <c r="B5" s="7">
        <f>4254.9+3390</f>
        <v>7644.9</v>
      </c>
      <c r="C5" s="7">
        <f t="shared" si="0"/>
        <v>10193.199999999999</v>
      </c>
    </row>
    <row r="6" spans="1:4" s="2" customFormat="1">
      <c r="A6" s="3" t="s">
        <v>8</v>
      </c>
      <c r="B6" s="7">
        <v>6261.57</v>
      </c>
      <c r="C6" s="7">
        <f t="shared" si="0"/>
        <v>8348.76</v>
      </c>
    </row>
    <row r="7" spans="1:4" s="2" customFormat="1">
      <c r="A7" s="3" t="s">
        <v>9</v>
      </c>
      <c r="B7" s="7">
        <f>1177.13+8454.49+1808.07+3256.7</f>
        <v>14696.39</v>
      </c>
      <c r="C7" s="7">
        <f t="shared" si="0"/>
        <v>19595.186666666668</v>
      </c>
    </row>
    <row r="8" spans="1:4" s="2" customFormat="1">
      <c r="A8" s="3" t="s">
        <v>10</v>
      </c>
      <c r="B8" s="7">
        <f>2130.43+652.17+3454</f>
        <v>6236.6</v>
      </c>
      <c r="C8" s="7">
        <f t="shared" si="0"/>
        <v>8315.4666666666672</v>
      </c>
    </row>
    <row r="9" spans="1:4" s="2" customFormat="1">
      <c r="A9" s="3" t="s">
        <v>11</v>
      </c>
      <c r="B9" s="7">
        <v>5242.4799999999996</v>
      </c>
      <c r="C9" s="7">
        <f t="shared" si="0"/>
        <v>6989.9733333333334</v>
      </c>
    </row>
    <row r="10" spans="1:4" s="2" customFormat="1">
      <c r="A10" s="3" t="s">
        <v>12</v>
      </c>
      <c r="B10" s="7">
        <f>10387.6+4483</f>
        <v>14870.6</v>
      </c>
      <c r="C10" s="7">
        <f t="shared" si="0"/>
        <v>19827.466666666667</v>
      </c>
    </row>
    <row r="11" spans="1:4" s="2" customFormat="1">
      <c r="A11" s="3" t="s">
        <v>13</v>
      </c>
      <c r="B11" s="7">
        <v>9045</v>
      </c>
      <c r="C11" s="7">
        <f t="shared" si="0"/>
        <v>12060</v>
      </c>
    </row>
    <row r="12" spans="1:4" s="2" customFormat="1">
      <c r="A12" s="3" t="s">
        <v>14</v>
      </c>
      <c r="B12" s="7">
        <v>1150</v>
      </c>
      <c r="C12" s="7">
        <f t="shared" si="0"/>
        <v>1533.3333333333333</v>
      </c>
    </row>
    <row r="13" spans="1:4" s="2" customFormat="1">
      <c r="A13" s="3" t="s">
        <v>15</v>
      </c>
      <c r="B13" s="7">
        <v>2856.02</v>
      </c>
      <c r="C13" s="7">
        <f t="shared" si="0"/>
        <v>3808.0266666666666</v>
      </c>
    </row>
    <row r="14" spans="1:4" s="2" customFormat="1">
      <c r="A14" s="3" t="s">
        <v>16</v>
      </c>
      <c r="B14" s="7">
        <f>35952.74+2957.68</f>
        <v>38910.42</v>
      </c>
      <c r="C14" s="7">
        <f t="shared" si="0"/>
        <v>51880.56</v>
      </c>
    </row>
    <row r="15" spans="1:4" s="2" customFormat="1">
      <c r="A15" s="3" t="s">
        <v>17</v>
      </c>
      <c r="B15" s="7">
        <v>16235.31</v>
      </c>
      <c r="C15" s="7">
        <f t="shared" si="0"/>
        <v>21647.079999999998</v>
      </c>
    </row>
    <row r="16" spans="1:4" s="2" customFormat="1">
      <c r="A16" s="3" t="s">
        <v>18</v>
      </c>
      <c r="B16" s="7">
        <v>25000</v>
      </c>
      <c r="C16" s="7">
        <f t="shared" si="0"/>
        <v>33333.333333333336</v>
      </c>
    </row>
    <row r="17" spans="1:3" s="2" customFormat="1">
      <c r="A17" s="3" t="s">
        <v>19</v>
      </c>
      <c r="B17" s="7">
        <v>43757.01</v>
      </c>
      <c r="C17" s="7">
        <f t="shared" si="0"/>
        <v>58342.680000000008</v>
      </c>
    </row>
    <row r="18" spans="1:3" s="2" customFormat="1">
      <c r="A18" s="3" t="s">
        <v>20</v>
      </c>
      <c r="B18" s="7">
        <v>3281.57</v>
      </c>
      <c r="C18" s="7">
        <f t="shared" si="0"/>
        <v>4375.4266666666672</v>
      </c>
    </row>
    <row r="19" spans="1:3" ht="13.8">
      <c r="A19" s="3" t="s">
        <v>21</v>
      </c>
      <c r="B19" s="8"/>
      <c r="C19" s="7">
        <f>SUM(C3:C18)</f>
        <v>298334.41333333333</v>
      </c>
    </row>
    <row r="20" spans="1:3">
      <c r="A20" s="2"/>
      <c r="B20" s="7"/>
      <c r="C20" s="7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7E9139F42F9D449B297028958E4381" ma:contentTypeVersion="19" ma:contentTypeDescription="Create a new document." ma:contentTypeScope="" ma:versionID="71b7051eb956f8f025b59fd913d0bee2">
  <xsd:schema xmlns:xsd="http://www.w3.org/2001/XMLSchema" xmlns:xs="http://www.w3.org/2001/XMLSchema" xmlns:p="http://schemas.microsoft.com/office/2006/metadata/properties" xmlns:ns3="346a95c4-03a7-4424-aae8-59c77cd1f99a" xmlns:ns4="bc6c9f47-fead-4a1c-b617-d2f442a9c99c" targetNamespace="http://schemas.microsoft.com/office/2006/metadata/properties" ma:root="true" ma:fieldsID="00fff4da1dbdf9a754503a7be2df7596" ns3:_="" ns4:_="">
    <xsd:import namespace="346a95c4-03a7-4424-aae8-59c77cd1f99a"/>
    <xsd:import namespace="bc6c9f47-fead-4a1c-b617-d2f442a9c99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_activity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LengthInSeconds" minOccurs="0"/>
                <xsd:element ref="ns4:MediaServiceObjectDetectorVersions" minOccurs="0"/>
                <xsd:element ref="ns4:MediaServiceLocation" minOccurs="0"/>
                <xsd:element ref="ns4:MediaServiceSystemTags" minOccurs="0"/>
                <xsd:element ref="ns4:MediaServiceSearchProperties" minOccurs="0"/>
                <xsd:element ref="ns4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6a95c4-03a7-4424-aae8-59c77cd1f9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c9f47-fead-4a1c-b617-d2f442a9c9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c6c9f47-fead-4a1c-b617-d2f442a9c99c" xsi:nil="true"/>
  </documentManagement>
</p:properties>
</file>

<file path=customXml/itemProps1.xml><?xml version="1.0" encoding="utf-8"?>
<ds:datastoreItem xmlns:ds="http://schemas.openxmlformats.org/officeDocument/2006/customXml" ds:itemID="{E6174754-7A86-4AAE-B942-28889EFD9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6a95c4-03a7-4424-aae8-59c77cd1f99a"/>
    <ds:schemaRef ds:uri="bc6c9f47-fead-4a1c-b617-d2f442a9c9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136AD5-EB7F-4022-B16C-706A4A62C2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FD544B-79BB-447C-8AAA-086562260D30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346a95c4-03a7-4424-aae8-59c77cd1f99a"/>
    <ds:schemaRef ds:uri="http://schemas.openxmlformats.org/package/2006/metadata/core-properties"/>
    <ds:schemaRef ds:uri="http://purl.org/dc/elements/1.1/"/>
    <ds:schemaRef ds:uri="http://www.w3.org/XML/1998/namespace"/>
    <ds:schemaRef ds:uri="bc6c9f47-fead-4a1c-b617-d2f442a9c99c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Budget_KMR</vt:lpstr>
      <vt:lpstr>current admin costs</vt:lpstr>
      <vt:lpstr>Budget_KMR!Print_Area</vt:lpstr>
    </vt:vector>
  </TitlesOfParts>
  <Manager/>
  <Company>Save the Rhino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CEPF SG Budget_template Khmer</dc:title>
  <dc:subject/>
  <dc:creator>Alex McW</dc:creator>
  <cp:keywords/>
  <dc:description/>
  <cp:lastModifiedBy>MCWILLIAM Alex</cp:lastModifiedBy>
  <cp:revision/>
  <dcterms:created xsi:type="dcterms:W3CDTF">2011-08-04T14:54:21Z</dcterms:created>
  <dcterms:modified xsi:type="dcterms:W3CDTF">2026-01-21T04:52:59Z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0x0101000C7E9139F42F9D449B297028958E4381</vt:lpwstr>
  </property>
</Properties>
</file>